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00" activeTab="2"/>
  </bookViews>
  <sheets>
    <sheet name="19г1" sheetId="6" r:id="rId1"/>
    <sheet name="19г2" sheetId="1" r:id="rId2"/>
    <sheet name="19г3" sheetId="3" r:id="rId3"/>
    <sheet name="19г4" sheetId="4" r:id="rId4"/>
    <sheet name="19г5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5" l="1"/>
  <c r="M13" i="5"/>
  <c r="I13" i="5"/>
  <c r="I12" i="5"/>
  <c r="Q11" i="5"/>
  <c r="M11" i="5"/>
  <c r="I11" i="5"/>
  <c r="E11" i="5"/>
  <c r="Q10" i="5"/>
  <c r="I10" i="5"/>
  <c r="E10" i="5"/>
  <c r="Q9" i="5"/>
  <c r="E9" i="5"/>
  <c r="Q7" i="5"/>
  <c r="M7" i="5"/>
  <c r="I7" i="5"/>
  <c r="E7" i="5"/>
  <c r="R7" i="5" s="1"/>
  <c r="Q6" i="5"/>
  <c r="M6" i="5"/>
  <c r="I6" i="5"/>
  <c r="E6" i="5"/>
  <c r="R6" i="5" s="1"/>
  <c r="Q4" i="5"/>
  <c r="M4" i="5"/>
  <c r="I4" i="5"/>
  <c r="E4" i="5"/>
  <c r="R4" i="5" s="1"/>
  <c r="P5" i="3" l="1"/>
  <c r="B3" i="1" l="1"/>
  <c r="F17" i="1" l="1"/>
  <c r="E17" i="1"/>
  <c r="E16" i="1"/>
  <c r="F15" i="1"/>
  <c r="E14" i="1"/>
  <c r="F13" i="1"/>
  <c r="E13" i="1"/>
  <c r="F12" i="1"/>
  <c r="E11" i="1"/>
  <c r="E10" i="1" l="1"/>
  <c r="B9" i="1"/>
  <c r="B17" i="1" s="1"/>
  <c r="B7" i="1"/>
  <c r="B15" i="1" s="1"/>
  <c r="B6" i="1"/>
  <c r="B14" i="1" s="1"/>
  <c r="B11" i="1"/>
  <c r="B10" i="1" l="1"/>
  <c r="B5" i="1"/>
  <c r="B13" i="1" s="1"/>
  <c r="F10" i="1"/>
  <c r="B4" i="1"/>
  <c r="B12" i="1" s="1"/>
  <c r="B8" i="1" l="1"/>
  <c r="B16" i="1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B3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</calcChain>
</file>

<file path=xl/sharedStrings.xml><?xml version="1.0" encoding="utf-8"?>
<sst xmlns="http://schemas.openxmlformats.org/spreadsheetml/2006/main" count="126" uniqueCount="95">
  <si>
    <t>Показатель</t>
  </si>
  <si>
    <t>Итого</t>
  </si>
  <si>
    <t>ВН</t>
  </si>
  <si>
    <t>СН1</t>
  </si>
  <si>
    <t>СН2</t>
  </si>
  <si>
    <t>НН</t>
  </si>
  <si>
    <t>конечные потребители - юридические лица</t>
  </si>
  <si>
    <t>население и приравненные к группы</t>
  </si>
  <si>
    <t>Отпуск в сеть других уровней напряжения, тыс. кВтч</t>
  </si>
  <si>
    <t>Отпуск из сети других уровней напряжения, тыс. кВтч</t>
  </si>
  <si>
    <t>Отпуск из сети других уровней напряжения, МВт</t>
  </si>
  <si>
    <t>Отпуск в сеть, тыс. кВтч</t>
  </si>
  <si>
    <t>Отпуск из сети, тыс. кВтч, в т. ч.:</t>
  </si>
  <si>
    <t>Потери (абсолютные), тыс. кВтч</t>
  </si>
  <si>
    <t>Потери (относительные), %</t>
  </si>
  <si>
    <t>Отпуск в сеть, МВт</t>
  </si>
  <si>
    <t>Отпуск из сети, МВт, в т. ч.:</t>
  </si>
  <si>
    <t>Отпуск в сеть других уровней напряжения, МВт</t>
  </si>
  <si>
    <t>Потери (абсолютные), МВт</t>
  </si>
  <si>
    <t>№ п/п</t>
  </si>
  <si>
    <t>Наименование</t>
  </si>
  <si>
    <t>Ед. изм.</t>
  </si>
  <si>
    <t>Стоимость покупки потерь, средневзвешенная величина</t>
  </si>
  <si>
    <t>руб/кВтч</t>
  </si>
  <si>
    <t>тыс.кВтч</t>
  </si>
  <si>
    <t>тыс.руб.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</si>
  <si>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</si>
  <si>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</si>
  <si>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</si>
  <si>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Перечень районов в населённом пункте</t>
  </si>
  <si>
    <t>Челябинская область</t>
  </si>
  <si>
    <t>Челябинский городской округ</t>
  </si>
  <si>
    <t>г. Челябинск</t>
  </si>
  <si>
    <t>Курчатовский район</t>
  </si>
  <si>
    <t>Центральный район</t>
  </si>
  <si>
    <t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ценообразования.</t>
  </si>
  <si>
    <t>Об основных потребительских характеристиках регулируемых товаров,работ и услуг субъектов естественных монополий и их соответствии государственным и иным утвержденным стандартам качества, включая информацию:</t>
  </si>
  <si>
    <t>19 Г (1)</t>
  </si>
  <si>
    <t>Лист2
19г2</t>
  </si>
  <si>
    <t>Лист3
19г3</t>
  </si>
  <si>
    <t>Лист4
19г4</t>
  </si>
  <si>
    <t>Лист5
19г5</t>
  </si>
  <si>
    <t>19 Г (2)</t>
  </si>
  <si>
    <t>19 Г (3)</t>
  </si>
  <si>
    <t>19 Г (4)</t>
  </si>
  <si>
    <t>19 Г (5)</t>
  </si>
  <si>
    <t>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напряжения.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</si>
  <si>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</si>
  <si>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</si>
  <si>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</si>
  <si>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</si>
  <si>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</si>
  <si>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</si>
  <si>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</si>
  <si>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</si>
  <si>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</si>
  <si>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</si>
  <si>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</si>
  <si>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</si>
  <si>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</si>
  <si>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</si>
  <si>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</si>
  <si>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</si>
  <si>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</si>
  <si>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</si>
  <si>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</si>
  <si>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</si>
  <si>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</si>
  <si>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Всего:</t>
  </si>
  <si>
    <t xml:space="preserve">из них: </t>
  </si>
  <si>
    <t>в сетях 0,4 кВ</t>
  </si>
  <si>
    <t>по причине: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</si>
  <si>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</si>
  <si>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</si>
  <si>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</si>
  <si>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</si>
  <si>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Красноармейский район</t>
  </si>
  <si>
    <t>в сетях 10 кВ</t>
  </si>
  <si>
    <t>мероприятия по устранению</t>
  </si>
  <si>
    <t>Тракторозаводский район</t>
  </si>
  <si>
    <t>+</t>
  </si>
  <si>
    <t>Советский район</t>
  </si>
  <si>
    <t>Сосновский район</t>
  </si>
  <si>
    <t>прочие*</t>
  </si>
  <si>
    <t>* прочие</t>
  </si>
  <si>
    <t>Калининский район</t>
  </si>
  <si>
    <t>-</t>
  </si>
  <si>
    <t>Потери в электрической сети (без учета небаланса)</t>
  </si>
  <si>
    <t xml:space="preserve">Сумма на покупку потерь </t>
  </si>
  <si>
    <t>2022 Год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</si>
  <si>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за 2022 год.</t>
  </si>
  <si>
    <r>
      <t>* Утвержденный уровень нормативных потерь на 2022 г</t>
    </r>
    <r>
      <rPr>
        <sz val="11"/>
        <rFont val="Calibri"/>
        <family val="2"/>
        <charset val="204"/>
        <scheme val="minor"/>
      </rPr>
      <t>од - 1 404,3</t>
    </r>
    <r>
      <rPr>
        <sz val="11"/>
        <rFont val="Calibri"/>
        <family val="2"/>
        <scheme val="minor"/>
      </rPr>
      <t xml:space="preserve"> тыс.кВтч. (Постановление Министерства тарифного регулирования и энергетики Челябинской области от</t>
    </r>
    <r>
      <rPr>
        <sz val="11"/>
        <rFont val="Calibri"/>
        <family val="2"/>
        <charset val="204"/>
        <scheme val="minor"/>
      </rPr>
      <t xml:space="preserve"> 29.12.2021 № 84/70</t>
    </r>
    <r>
      <rPr>
        <sz val="11"/>
        <rFont val="Calibri"/>
        <family val="2"/>
        <scheme val="minor"/>
      </rPr>
      <t>).</t>
    </r>
  </si>
  <si>
    <t xml:space="preserve">Отключение в ТП-3652 пренадлежащей ОАО "МРСК Урала" питающей линии 10 кВ (п. 3.4.9.1 классификационного признака причин аварии  ) </t>
  </si>
  <si>
    <t>Отключение  ТП-1418 вследствии повреждения кабельного вывода 6 кВ ТП-1419 - 1465, пренадлежащей ОАО "МРСК Урала"  (п. 3.4.9.1 классификационного признака причин аварии  )</t>
  </si>
  <si>
    <t>Отключение  ТП-4659 и 4660 вследствии повреждения КЛ 10 кВ РП-122, пренадлежащей ОАО "МРСК Урала"  (п. 3.4.9.1 классификационного признака причин аварии)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</si>
</sst>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_р_."/>
    <numFmt numFmtId="165" formatCode="0.00000"/>
    <numFmt numFmtId="166" formatCode="0.000"/>
    <numFmt numFmtId="167" formatCode="[$-419]m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9" fontId="3" fillId="0" borderId="0" applyBorder="0">
      <alignment vertical="top"/>
    </xf>
    <xf numFmtId="0" fontId="4" fillId="0" borderId="0"/>
    <xf numFmtId="0" fontId="5" fillId="0" borderId="0"/>
    <xf numFmtId="0" fontId="2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167" fontId="3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0" fillId="0" borderId="1" xfId="0" applyFont="1" applyBorder="1"/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9" xfId="0" applyFont="1" applyBorder="1" applyAlignment="1">
      <alignment wrapText="1"/>
    </xf>
    <xf numFmtId="166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166" fontId="14" fillId="0" borderId="1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0" fontId="13" fillId="0" borderId="14" xfId="0" applyFont="1" applyBorder="1"/>
    <xf numFmtId="0" fontId="9" fillId="0" borderId="0" xfId="0" applyFont="1" applyBorder="1" applyAlignment="1">
      <alignment wrapText="1"/>
    </xf>
    <xf numFmtId="0" fontId="8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wrapText="1"/>
    </xf>
    <xf numFmtId="0" fontId="12" fillId="5" borderId="15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10" xfId="1"/>
    <cellStyle name="Обычный 2" xfId="4"/>
    <cellStyle name="Обычный_FORM3.1" xfId="2"/>
    <cellStyle name="Обычный_Форма 4 Станция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C1"/>
    </sheetView>
  </sheetViews>
  <sheetFormatPr defaultRowHeight="15" x14ac:dyDescent="0.25"/>
  <cols>
    <col min="1" max="1" width="7.28515625" bestFit="1" customWidth="1"/>
    <col min="2" max="2" width="96.5703125" bestFit="1" customWidth="1"/>
    <col min="3" max="3" width="6" bestFit="1" customWidth="1"/>
  </cols>
  <sheetData>
    <row r="1" spans="1:3" ht="38.25" customHeight="1" x14ac:dyDescent="0.25">
      <c r="A1" s="33" t="s">
        <v>37</v>
      </c>
      <c r="B1" s="66" t="s">
        <v>36</v>
      </c>
      <c r="C1" s="66"/>
    </row>
    <row r="2" spans="1:3" ht="89.25" x14ac:dyDescent="0.25">
      <c r="A2" s="14" t="s">
        <v>42</v>
      </c>
      <c r="B2" s="15" t="s">
        <v>35</v>
      </c>
      <c r="C2" s="16" t="s">
        <v>38</v>
      </c>
    </row>
    <row r="3" spans="1:3" ht="90" x14ac:dyDescent="0.25">
      <c r="A3" s="14" t="s">
        <v>43</v>
      </c>
      <c r="B3" s="17" t="s">
        <v>46</v>
      </c>
      <c r="C3" s="16" t="s">
        <v>39</v>
      </c>
    </row>
    <row r="4" spans="1:3" ht="38.25" x14ac:dyDescent="0.25">
      <c r="A4" s="14" t="s">
        <v>44</v>
      </c>
      <c r="B4" s="15" t="s">
        <v>47</v>
      </c>
      <c r="C4" s="16" t="s">
        <v>40</v>
      </c>
    </row>
    <row r="5" spans="1:3" ht="63.75" x14ac:dyDescent="0.25">
      <c r="A5" s="14" t="s">
        <v>45</v>
      </c>
      <c r="B5" s="15" t="s">
        <v>48</v>
      </c>
      <c r="C5" s="16" t="s">
        <v>41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0"/>
  <sheetViews>
    <sheetView zoomScale="95" zoomScaleNormal="95" workbookViewId="0">
      <selection sqref="A1:F1"/>
    </sheetView>
  </sheetViews>
  <sheetFormatPr defaultRowHeight="15" x14ac:dyDescent="0.25"/>
  <cols>
    <col min="1" max="1" width="28.85546875" customWidth="1"/>
    <col min="2" max="2" width="12.42578125" bestFit="1" customWidth="1"/>
    <col min="4" max="4" width="10.28515625" customWidth="1"/>
    <col min="5" max="5" width="12.42578125" bestFit="1" customWidth="1"/>
    <col min="6" max="6" width="11.42578125" bestFit="1" customWidth="1"/>
    <col min="9" max="9" width="9.5703125" bestFit="1" customWidth="1"/>
  </cols>
  <sheetData>
    <row r="1" spans="1:9" ht="102.75" customHeight="1" x14ac:dyDescent="0.25">
      <c r="A1" s="67" t="s">
        <v>35</v>
      </c>
      <c r="B1" s="67"/>
      <c r="C1" s="67"/>
      <c r="D1" s="67"/>
      <c r="E1" s="67"/>
      <c r="F1" s="67"/>
    </row>
    <row r="2" spans="1:9" s="2" customFormat="1" ht="30" customHeight="1" thickBot="1" x14ac:dyDescent="0.3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2" t="s">
        <v>5</v>
      </c>
    </row>
    <row r="3" spans="1:9" s="2" customFormat="1" ht="30" customHeight="1" x14ac:dyDescent="0.25">
      <c r="A3" s="4" t="s">
        <v>11</v>
      </c>
      <c r="B3" s="40">
        <f>E3</f>
        <v>55878.436999999998</v>
      </c>
      <c r="C3" s="40"/>
      <c r="D3" s="40"/>
      <c r="E3" s="40">
        <v>55878.436999999998</v>
      </c>
      <c r="F3" s="41"/>
    </row>
    <row r="4" spans="1:9" s="2" customFormat="1" ht="30" customHeight="1" x14ac:dyDescent="0.25">
      <c r="A4" s="5" t="s">
        <v>9</v>
      </c>
      <c r="B4" s="42">
        <f>F4</f>
        <v>34893.726999999999</v>
      </c>
      <c r="C4" s="43"/>
      <c r="D4" s="42"/>
      <c r="E4" s="42"/>
      <c r="F4" s="44">
        <v>34893.726999999999</v>
      </c>
    </row>
    <row r="5" spans="1:9" s="2" customFormat="1" ht="30" customHeight="1" x14ac:dyDescent="0.25">
      <c r="A5" s="5" t="s">
        <v>12</v>
      </c>
      <c r="B5" s="42">
        <f>E5+F5</f>
        <v>54535.445999999996</v>
      </c>
      <c r="C5" s="43"/>
      <c r="D5" s="42"/>
      <c r="E5" s="42">
        <v>19641.719000000001</v>
      </c>
      <c r="F5" s="44">
        <v>34893.726999999999</v>
      </c>
    </row>
    <row r="6" spans="1:9" s="2" customFormat="1" ht="30" customHeight="1" x14ac:dyDescent="0.25">
      <c r="A6" s="5" t="s">
        <v>6</v>
      </c>
      <c r="B6" s="42">
        <f>E6</f>
        <v>19641.719000000001</v>
      </c>
      <c r="C6" s="43"/>
      <c r="D6" s="43"/>
      <c r="E6" s="42">
        <v>19641.719000000001</v>
      </c>
      <c r="F6" s="44"/>
    </row>
    <row r="7" spans="1:9" s="2" customFormat="1" ht="30" customHeight="1" x14ac:dyDescent="0.25">
      <c r="A7" s="5" t="s">
        <v>7</v>
      </c>
      <c r="B7" s="42">
        <f>F7</f>
        <v>34893.726999999999</v>
      </c>
      <c r="C7" s="43"/>
      <c r="D7" s="43"/>
      <c r="E7" s="43"/>
      <c r="F7" s="44">
        <v>34893.726999999999</v>
      </c>
    </row>
    <row r="8" spans="1:9" s="2" customFormat="1" ht="30" customHeight="1" x14ac:dyDescent="0.25">
      <c r="A8" s="5" t="s">
        <v>8</v>
      </c>
      <c r="B8" s="42">
        <f>E8</f>
        <v>35699.521999999997</v>
      </c>
      <c r="C8" s="43"/>
      <c r="D8" s="42"/>
      <c r="E8" s="42">
        <v>35699.521999999997</v>
      </c>
      <c r="F8" s="44"/>
    </row>
    <row r="9" spans="1:9" s="2" customFormat="1" ht="30" customHeight="1" thickBot="1" x14ac:dyDescent="0.3">
      <c r="A9" s="6" t="s">
        <v>13</v>
      </c>
      <c r="B9" s="45">
        <f>E9+F9</f>
        <v>1342.991</v>
      </c>
      <c r="C9" s="46"/>
      <c r="D9" s="45"/>
      <c r="E9" s="45">
        <v>537.19640000000004</v>
      </c>
      <c r="F9" s="47">
        <v>805.79459999999995</v>
      </c>
      <c r="I9" s="34"/>
    </row>
    <row r="10" spans="1:9" s="2" customFormat="1" ht="30" customHeight="1" thickBot="1" x14ac:dyDescent="0.3">
      <c r="A10" s="3" t="s">
        <v>14</v>
      </c>
      <c r="B10" s="48">
        <f>B9*100/B3</f>
        <v>2.4034154713382554</v>
      </c>
      <c r="C10" s="49"/>
      <c r="D10" s="48"/>
      <c r="E10" s="48">
        <f>E9*100/E3</f>
        <v>0.9613661885353022</v>
      </c>
      <c r="F10" s="50">
        <f>F9*100/F4</f>
        <v>2.309282123976037</v>
      </c>
    </row>
    <row r="11" spans="1:9" s="2" customFormat="1" ht="30" customHeight="1" x14ac:dyDescent="0.25">
      <c r="A11" s="4" t="s">
        <v>15</v>
      </c>
      <c r="B11" s="51">
        <f>B3/8760</f>
        <v>6.3788170091324199</v>
      </c>
      <c r="C11" s="52"/>
      <c r="D11" s="51"/>
      <c r="E11" s="51">
        <f>E3/8760</f>
        <v>6.3788170091324199</v>
      </c>
      <c r="F11" s="53"/>
    </row>
    <row r="12" spans="1:9" s="2" customFormat="1" ht="30" customHeight="1" x14ac:dyDescent="0.25">
      <c r="A12" s="5" t="s">
        <v>10</v>
      </c>
      <c r="B12" s="54">
        <f>B4/8760</f>
        <v>3.9833021689497716</v>
      </c>
      <c r="C12" s="55"/>
      <c r="D12" s="55"/>
      <c r="E12" s="55"/>
      <c r="F12" s="56">
        <f>F4/8760</f>
        <v>3.9833021689497716</v>
      </c>
    </row>
    <row r="13" spans="1:9" s="2" customFormat="1" ht="30" customHeight="1" x14ac:dyDescent="0.25">
      <c r="A13" s="5" t="s">
        <v>16</v>
      </c>
      <c r="B13" s="54">
        <f t="shared" ref="B13:B16" si="0">B5/8760</f>
        <v>6.2255075342465753</v>
      </c>
      <c r="C13" s="55"/>
      <c r="D13" s="54"/>
      <c r="E13" s="54">
        <f>E5/8760</f>
        <v>2.2422053652968037</v>
      </c>
      <c r="F13" s="56">
        <f>F5/8760</f>
        <v>3.9833021689497716</v>
      </c>
    </row>
    <row r="14" spans="1:9" s="2" customFormat="1" ht="30" customHeight="1" x14ac:dyDescent="0.25">
      <c r="A14" s="5" t="s">
        <v>6</v>
      </c>
      <c r="B14" s="54">
        <f t="shared" si="0"/>
        <v>2.2422053652968037</v>
      </c>
      <c r="C14" s="55"/>
      <c r="D14" s="55"/>
      <c r="E14" s="54">
        <f>E6/8760</f>
        <v>2.2422053652968037</v>
      </c>
      <c r="F14" s="56"/>
    </row>
    <row r="15" spans="1:9" s="2" customFormat="1" ht="30" customHeight="1" x14ac:dyDescent="0.25">
      <c r="A15" s="5" t="s">
        <v>7</v>
      </c>
      <c r="B15" s="54">
        <f t="shared" si="0"/>
        <v>3.9833021689497716</v>
      </c>
      <c r="C15" s="55"/>
      <c r="D15" s="55"/>
      <c r="E15" s="55"/>
      <c r="F15" s="56">
        <f>F7/8760</f>
        <v>3.9833021689497716</v>
      </c>
    </row>
    <row r="16" spans="1:9" s="2" customFormat="1" ht="30" customHeight="1" x14ac:dyDescent="0.25">
      <c r="A16" s="5" t="s">
        <v>17</v>
      </c>
      <c r="B16" s="54">
        <f t="shared" si="0"/>
        <v>4.0752878995433788</v>
      </c>
      <c r="C16" s="57"/>
      <c r="D16" s="57"/>
      <c r="E16" s="54">
        <f>E8/8760</f>
        <v>4.0752878995433788</v>
      </c>
      <c r="F16" s="58"/>
    </row>
    <row r="17" spans="1:6" ht="30" customHeight="1" thickBot="1" x14ac:dyDescent="0.3">
      <c r="A17" s="6" t="s">
        <v>18</v>
      </c>
      <c r="B17" s="59">
        <f>B9/8760</f>
        <v>0.15330947488584476</v>
      </c>
      <c r="C17" s="60"/>
      <c r="D17" s="59"/>
      <c r="E17" s="59">
        <f>E9/8760</f>
        <v>6.1323789954337904E-2</v>
      </c>
      <c r="F17" s="61">
        <f>F9/8760</f>
        <v>9.1985684931506842E-2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7"/>
  <sheetViews>
    <sheetView tabSelected="1" zoomScale="130" zoomScaleNormal="130" workbookViewId="0">
      <selection sqref="A1:P1"/>
    </sheetView>
  </sheetViews>
  <sheetFormatPr defaultRowHeight="15" x14ac:dyDescent="0.25"/>
  <cols>
    <col min="2" max="2" width="28" customWidth="1"/>
    <col min="4" max="4" width="10.140625" bestFit="1" customWidth="1"/>
    <col min="15" max="16" width="9.5703125" bestFit="1" customWidth="1"/>
  </cols>
  <sheetData>
    <row r="1" spans="1:16" ht="53.25" customHeight="1" x14ac:dyDescent="0.2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x14ac:dyDescent="0.25">
      <c r="A2" s="8" t="s">
        <v>19</v>
      </c>
      <c r="B2" s="8" t="s">
        <v>20</v>
      </c>
      <c r="C2" s="9" t="s">
        <v>21</v>
      </c>
      <c r="D2" s="13">
        <v>43101</v>
      </c>
      <c r="E2" s="13">
        <f>D2+32</f>
        <v>43133</v>
      </c>
      <c r="F2" s="13">
        <f t="shared" ref="F2:O2" si="0">E2+32</f>
        <v>43165</v>
      </c>
      <c r="G2" s="13">
        <f t="shared" si="0"/>
        <v>43197</v>
      </c>
      <c r="H2" s="13">
        <f t="shared" si="0"/>
        <v>43229</v>
      </c>
      <c r="I2" s="13">
        <f t="shared" si="0"/>
        <v>43261</v>
      </c>
      <c r="J2" s="13">
        <f t="shared" si="0"/>
        <v>43293</v>
      </c>
      <c r="K2" s="13">
        <f t="shared" si="0"/>
        <v>43325</v>
      </c>
      <c r="L2" s="13">
        <f t="shared" si="0"/>
        <v>43357</v>
      </c>
      <c r="M2" s="13">
        <f t="shared" si="0"/>
        <v>43389</v>
      </c>
      <c r="N2" s="13">
        <f t="shared" si="0"/>
        <v>43421</v>
      </c>
      <c r="O2" s="13">
        <f t="shared" si="0"/>
        <v>43453</v>
      </c>
      <c r="P2" s="10" t="s">
        <v>89</v>
      </c>
    </row>
    <row r="3" spans="1:16" x14ac:dyDescent="0.25">
      <c r="A3" s="11">
        <v>1</v>
      </c>
      <c r="B3" s="7">
        <f>A3+1</f>
        <v>2</v>
      </c>
      <c r="C3" s="7">
        <f t="shared" ref="C3:P3" si="1">B3+1</f>
        <v>3</v>
      </c>
      <c r="D3" s="7">
        <f t="shared" si="1"/>
        <v>4</v>
      </c>
      <c r="E3" s="7">
        <f t="shared" si="1"/>
        <v>5</v>
      </c>
      <c r="F3" s="7">
        <f t="shared" si="1"/>
        <v>6</v>
      </c>
      <c r="G3" s="7">
        <f t="shared" si="1"/>
        <v>7</v>
      </c>
      <c r="H3" s="7">
        <f t="shared" si="1"/>
        <v>8</v>
      </c>
      <c r="I3" s="7">
        <f t="shared" si="1"/>
        <v>9</v>
      </c>
      <c r="J3" s="7">
        <f t="shared" si="1"/>
        <v>10</v>
      </c>
      <c r="K3" s="7">
        <f t="shared" si="1"/>
        <v>11</v>
      </c>
      <c r="L3" s="7">
        <f t="shared" si="1"/>
        <v>12</v>
      </c>
      <c r="M3" s="7">
        <f t="shared" si="1"/>
        <v>13</v>
      </c>
      <c r="N3" s="7">
        <f t="shared" si="1"/>
        <v>14</v>
      </c>
      <c r="O3" s="7">
        <f t="shared" si="1"/>
        <v>15</v>
      </c>
      <c r="P3" s="7">
        <f t="shared" si="1"/>
        <v>16</v>
      </c>
    </row>
    <row r="4" spans="1:16" ht="24.95" customHeight="1" x14ac:dyDescent="0.25">
      <c r="A4" s="8">
        <v>1</v>
      </c>
      <c r="B4" s="12" t="s">
        <v>22</v>
      </c>
      <c r="C4" s="8" t="s">
        <v>23</v>
      </c>
      <c r="D4" s="69">
        <v>3.1316463311753395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</row>
    <row r="5" spans="1:16" ht="24.95" customHeight="1" x14ac:dyDescent="0.25">
      <c r="A5" s="8">
        <v>2</v>
      </c>
      <c r="B5" s="12" t="s">
        <v>87</v>
      </c>
      <c r="C5" s="8" t="s">
        <v>24</v>
      </c>
      <c r="D5" s="62">
        <v>43.722999999999999</v>
      </c>
      <c r="E5" s="62">
        <v>178.43899999999999</v>
      </c>
      <c r="F5" s="62">
        <v>113.428</v>
      </c>
      <c r="G5" s="62">
        <v>160.50299999999999</v>
      </c>
      <c r="H5" s="62">
        <v>129.81200000000001</v>
      </c>
      <c r="I5" s="62">
        <v>19.751000000000001</v>
      </c>
      <c r="J5" s="62">
        <v>144.971</v>
      </c>
      <c r="K5" s="62">
        <v>60.36</v>
      </c>
      <c r="L5" s="62">
        <v>159.566</v>
      </c>
      <c r="M5" s="62">
        <v>304.78300000000002</v>
      </c>
      <c r="N5" s="62">
        <v>0</v>
      </c>
      <c r="O5" s="62">
        <v>27.655000000000001</v>
      </c>
      <c r="P5" s="39">
        <f>SUM(D5:O5)</f>
        <v>1342.991</v>
      </c>
    </row>
    <row r="6" spans="1:16" ht="24.95" customHeight="1" x14ac:dyDescent="0.25">
      <c r="A6" s="8">
        <v>3</v>
      </c>
      <c r="B6" s="12" t="s">
        <v>88</v>
      </c>
      <c r="C6" s="8" t="s">
        <v>25</v>
      </c>
      <c r="D6" s="72">
        <v>4205.7728379515002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30.75" customHeight="1" x14ac:dyDescent="0.25">
      <c r="A7" s="75" t="s">
        <v>91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</sheetData>
  <mergeCells count="4">
    <mergeCell ref="A1:P1"/>
    <mergeCell ref="D4:P4"/>
    <mergeCell ref="D6:P6"/>
    <mergeCell ref="A7:P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9"/>
  <sheetViews>
    <sheetView zoomScale="130" zoomScaleNormal="130" workbookViewId="0">
      <selection activeCell="B3" sqref="B3"/>
    </sheetView>
  </sheetViews>
  <sheetFormatPr defaultRowHeight="15" x14ac:dyDescent="0.25"/>
  <cols>
    <col min="1" max="1" width="26.42578125" customWidth="1"/>
    <col min="2" max="2" width="30.140625" customWidth="1"/>
    <col min="3" max="3" width="29.140625" customWidth="1"/>
    <col min="4" max="4" width="22.42578125" customWidth="1"/>
    <col min="257" max="257" width="25.5703125" customWidth="1"/>
    <col min="258" max="259" width="28.42578125" customWidth="1"/>
    <col min="260" max="260" width="23" customWidth="1"/>
    <col min="513" max="513" width="25.5703125" customWidth="1"/>
    <col min="514" max="515" width="28.42578125" customWidth="1"/>
    <col min="516" max="516" width="23" customWidth="1"/>
    <col min="769" max="769" width="25.5703125" customWidth="1"/>
    <col min="770" max="771" width="28.42578125" customWidth="1"/>
    <col min="772" max="772" width="23" customWidth="1"/>
    <col min="1025" max="1025" width="25.5703125" customWidth="1"/>
    <col min="1026" max="1027" width="28.42578125" customWidth="1"/>
    <col min="1028" max="1028" width="23" customWidth="1"/>
    <col min="1281" max="1281" width="25.5703125" customWidth="1"/>
    <col min="1282" max="1283" width="28.42578125" customWidth="1"/>
    <col min="1284" max="1284" width="23" customWidth="1"/>
    <col min="1537" max="1537" width="25.5703125" customWidth="1"/>
    <col min="1538" max="1539" width="28.42578125" customWidth="1"/>
    <col min="1540" max="1540" width="23" customWidth="1"/>
    <col min="1793" max="1793" width="25.5703125" customWidth="1"/>
    <col min="1794" max="1795" width="28.42578125" customWidth="1"/>
    <col min="1796" max="1796" width="23" customWidth="1"/>
    <col min="2049" max="2049" width="25.5703125" customWidth="1"/>
    <col min="2050" max="2051" width="28.42578125" customWidth="1"/>
    <col min="2052" max="2052" width="23" customWidth="1"/>
    <col min="2305" max="2305" width="25.5703125" customWidth="1"/>
    <col min="2306" max="2307" width="28.42578125" customWidth="1"/>
    <col min="2308" max="2308" width="23" customWidth="1"/>
    <col min="2561" max="2561" width="25.5703125" customWidth="1"/>
    <col min="2562" max="2563" width="28.42578125" customWidth="1"/>
    <col min="2564" max="2564" width="23" customWidth="1"/>
    <col min="2817" max="2817" width="25.5703125" customWidth="1"/>
    <col min="2818" max="2819" width="28.42578125" customWidth="1"/>
    <col min="2820" max="2820" width="23" customWidth="1"/>
    <col min="3073" max="3073" width="25.5703125" customWidth="1"/>
    <col min="3074" max="3075" width="28.42578125" customWidth="1"/>
    <col min="3076" max="3076" width="23" customWidth="1"/>
    <col min="3329" max="3329" width="25.5703125" customWidth="1"/>
    <col min="3330" max="3331" width="28.42578125" customWidth="1"/>
    <col min="3332" max="3332" width="23" customWidth="1"/>
    <col min="3585" max="3585" width="25.5703125" customWidth="1"/>
    <col min="3586" max="3587" width="28.42578125" customWidth="1"/>
    <col min="3588" max="3588" width="23" customWidth="1"/>
    <col min="3841" max="3841" width="25.5703125" customWidth="1"/>
    <col min="3842" max="3843" width="28.42578125" customWidth="1"/>
    <col min="3844" max="3844" width="23" customWidth="1"/>
    <col min="4097" max="4097" width="25.5703125" customWidth="1"/>
    <col min="4098" max="4099" width="28.42578125" customWidth="1"/>
    <col min="4100" max="4100" width="23" customWidth="1"/>
    <col min="4353" max="4353" width="25.5703125" customWidth="1"/>
    <col min="4354" max="4355" width="28.42578125" customWidth="1"/>
    <col min="4356" max="4356" width="23" customWidth="1"/>
    <col min="4609" max="4609" width="25.5703125" customWidth="1"/>
    <col min="4610" max="4611" width="28.42578125" customWidth="1"/>
    <col min="4612" max="4612" width="23" customWidth="1"/>
    <col min="4865" max="4865" width="25.5703125" customWidth="1"/>
    <col min="4866" max="4867" width="28.42578125" customWidth="1"/>
    <col min="4868" max="4868" width="23" customWidth="1"/>
    <col min="5121" max="5121" width="25.5703125" customWidth="1"/>
    <col min="5122" max="5123" width="28.42578125" customWidth="1"/>
    <col min="5124" max="5124" width="23" customWidth="1"/>
    <col min="5377" max="5377" width="25.5703125" customWidth="1"/>
    <col min="5378" max="5379" width="28.42578125" customWidth="1"/>
    <col min="5380" max="5380" width="23" customWidth="1"/>
    <col min="5633" max="5633" width="25.5703125" customWidth="1"/>
    <col min="5634" max="5635" width="28.42578125" customWidth="1"/>
    <col min="5636" max="5636" width="23" customWidth="1"/>
    <col min="5889" max="5889" width="25.5703125" customWidth="1"/>
    <col min="5890" max="5891" width="28.42578125" customWidth="1"/>
    <col min="5892" max="5892" width="23" customWidth="1"/>
    <col min="6145" max="6145" width="25.5703125" customWidth="1"/>
    <col min="6146" max="6147" width="28.42578125" customWidth="1"/>
    <col min="6148" max="6148" width="23" customWidth="1"/>
    <col min="6401" max="6401" width="25.5703125" customWidth="1"/>
    <col min="6402" max="6403" width="28.42578125" customWidth="1"/>
    <col min="6404" max="6404" width="23" customWidth="1"/>
    <col min="6657" max="6657" width="25.5703125" customWidth="1"/>
    <col min="6658" max="6659" width="28.42578125" customWidth="1"/>
    <col min="6660" max="6660" width="23" customWidth="1"/>
    <col min="6913" max="6913" width="25.5703125" customWidth="1"/>
    <col min="6914" max="6915" width="28.42578125" customWidth="1"/>
    <col min="6916" max="6916" width="23" customWidth="1"/>
    <col min="7169" max="7169" width="25.5703125" customWidth="1"/>
    <col min="7170" max="7171" width="28.42578125" customWidth="1"/>
    <col min="7172" max="7172" width="23" customWidth="1"/>
    <col min="7425" max="7425" width="25.5703125" customWidth="1"/>
    <col min="7426" max="7427" width="28.42578125" customWidth="1"/>
    <col min="7428" max="7428" width="23" customWidth="1"/>
    <col min="7681" max="7681" width="25.5703125" customWidth="1"/>
    <col min="7682" max="7683" width="28.42578125" customWidth="1"/>
    <col min="7684" max="7684" width="23" customWidth="1"/>
    <col min="7937" max="7937" width="25.5703125" customWidth="1"/>
    <col min="7938" max="7939" width="28.42578125" customWidth="1"/>
    <col min="7940" max="7940" width="23" customWidth="1"/>
    <col min="8193" max="8193" width="25.5703125" customWidth="1"/>
    <col min="8194" max="8195" width="28.42578125" customWidth="1"/>
    <col min="8196" max="8196" width="23" customWidth="1"/>
    <col min="8449" max="8449" width="25.5703125" customWidth="1"/>
    <col min="8450" max="8451" width="28.42578125" customWidth="1"/>
    <col min="8452" max="8452" width="23" customWidth="1"/>
    <col min="8705" max="8705" width="25.5703125" customWidth="1"/>
    <col min="8706" max="8707" width="28.42578125" customWidth="1"/>
    <col min="8708" max="8708" width="23" customWidth="1"/>
    <col min="8961" max="8961" width="25.5703125" customWidth="1"/>
    <col min="8962" max="8963" width="28.42578125" customWidth="1"/>
    <col min="8964" max="8964" width="23" customWidth="1"/>
    <col min="9217" max="9217" width="25.5703125" customWidth="1"/>
    <col min="9218" max="9219" width="28.42578125" customWidth="1"/>
    <col min="9220" max="9220" width="23" customWidth="1"/>
    <col min="9473" max="9473" width="25.5703125" customWidth="1"/>
    <col min="9474" max="9475" width="28.42578125" customWidth="1"/>
    <col min="9476" max="9476" width="23" customWidth="1"/>
    <col min="9729" max="9729" width="25.5703125" customWidth="1"/>
    <col min="9730" max="9731" width="28.42578125" customWidth="1"/>
    <col min="9732" max="9732" width="23" customWidth="1"/>
    <col min="9985" max="9985" width="25.5703125" customWidth="1"/>
    <col min="9986" max="9987" width="28.42578125" customWidth="1"/>
    <col min="9988" max="9988" width="23" customWidth="1"/>
    <col min="10241" max="10241" width="25.5703125" customWidth="1"/>
    <col min="10242" max="10243" width="28.42578125" customWidth="1"/>
    <col min="10244" max="10244" width="23" customWidth="1"/>
    <col min="10497" max="10497" width="25.5703125" customWidth="1"/>
    <col min="10498" max="10499" width="28.42578125" customWidth="1"/>
    <col min="10500" max="10500" width="23" customWidth="1"/>
    <col min="10753" max="10753" width="25.5703125" customWidth="1"/>
    <col min="10754" max="10755" width="28.42578125" customWidth="1"/>
    <col min="10756" max="10756" width="23" customWidth="1"/>
    <col min="11009" max="11009" width="25.5703125" customWidth="1"/>
    <col min="11010" max="11011" width="28.42578125" customWidth="1"/>
    <col min="11012" max="11012" width="23" customWidth="1"/>
    <col min="11265" max="11265" width="25.5703125" customWidth="1"/>
    <col min="11266" max="11267" width="28.42578125" customWidth="1"/>
    <col min="11268" max="11268" width="23" customWidth="1"/>
    <col min="11521" max="11521" width="25.5703125" customWidth="1"/>
    <col min="11522" max="11523" width="28.42578125" customWidth="1"/>
    <col min="11524" max="11524" width="23" customWidth="1"/>
    <col min="11777" max="11777" width="25.5703125" customWidth="1"/>
    <col min="11778" max="11779" width="28.42578125" customWidth="1"/>
    <col min="11780" max="11780" width="23" customWidth="1"/>
    <col min="12033" max="12033" width="25.5703125" customWidth="1"/>
    <col min="12034" max="12035" width="28.42578125" customWidth="1"/>
    <col min="12036" max="12036" width="23" customWidth="1"/>
    <col min="12289" max="12289" width="25.5703125" customWidth="1"/>
    <col min="12290" max="12291" width="28.42578125" customWidth="1"/>
    <col min="12292" max="12292" width="23" customWidth="1"/>
    <col min="12545" max="12545" width="25.5703125" customWidth="1"/>
    <col min="12546" max="12547" width="28.42578125" customWidth="1"/>
    <col min="12548" max="12548" width="23" customWidth="1"/>
    <col min="12801" max="12801" width="25.5703125" customWidth="1"/>
    <col min="12802" max="12803" width="28.42578125" customWidth="1"/>
    <col min="12804" max="12804" width="23" customWidth="1"/>
    <col min="13057" max="13057" width="25.5703125" customWidth="1"/>
    <col min="13058" max="13059" width="28.42578125" customWidth="1"/>
    <col min="13060" max="13060" width="23" customWidth="1"/>
    <col min="13313" max="13313" width="25.5703125" customWidth="1"/>
    <col min="13314" max="13315" width="28.42578125" customWidth="1"/>
    <col min="13316" max="13316" width="23" customWidth="1"/>
    <col min="13569" max="13569" width="25.5703125" customWidth="1"/>
    <col min="13570" max="13571" width="28.42578125" customWidth="1"/>
    <col min="13572" max="13572" width="23" customWidth="1"/>
    <col min="13825" max="13825" width="25.5703125" customWidth="1"/>
    <col min="13826" max="13827" width="28.42578125" customWidth="1"/>
    <col min="13828" max="13828" width="23" customWidth="1"/>
    <col min="14081" max="14081" width="25.5703125" customWidth="1"/>
    <col min="14082" max="14083" width="28.42578125" customWidth="1"/>
    <col min="14084" max="14084" width="23" customWidth="1"/>
    <col min="14337" max="14337" width="25.5703125" customWidth="1"/>
    <col min="14338" max="14339" width="28.42578125" customWidth="1"/>
    <col min="14340" max="14340" width="23" customWidth="1"/>
    <col min="14593" max="14593" width="25.5703125" customWidth="1"/>
    <col min="14594" max="14595" width="28.42578125" customWidth="1"/>
    <col min="14596" max="14596" width="23" customWidth="1"/>
    <col min="14849" max="14849" width="25.5703125" customWidth="1"/>
    <col min="14850" max="14851" width="28.42578125" customWidth="1"/>
    <col min="14852" max="14852" width="23" customWidth="1"/>
    <col min="15105" max="15105" width="25.5703125" customWidth="1"/>
    <col min="15106" max="15107" width="28.42578125" customWidth="1"/>
    <col min="15108" max="15108" width="23" customWidth="1"/>
    <col min="15361" max="15361" width="25.5703125" customWidth="1"/>
    <col min="15362" max="15363" width="28.42578125" customWidth="1"/>
    <col min="15364" max="15364" width="23" customWidth="1"/>
    <col min="15617" max="15617" width="25.5703125" customWidth="1"/>
    <col min="15618" max="15619" width="28.42578125" customWidth="1"/>
    <col min="15620" max="15620" width="23" customWidth="1"/>
    <col min="15873" max="15873" width="25.5703125" customWidth="1"/>
    <col min="15874" max="15875" width="28.42578125" customWidth="1"/>
    <col min="15876" max="15876" width="23" customWidth="1"/>
    <col min="16129" max="16129" width="25.5703125" customWidth="1"/>
    <col min="16130" max="16131" width="28.42578125" customWidth="1"/>
    <col min="16132" max="16132" width="23" customWidth="1"/>
  </cols>
  <sheetData>
    <row r="1" spans="1:4" ht="51" customHeight="1" x14ac:dyDescent="0.25">
      <c r="A1" s="78" t="s">
        <v>49</v>
      </c>
      <c r="B1" s="79"/>
      <c r="C1" s="79"/>
      <c r="D1" s="80"/>
    </row>
    <row r="2" spans="1:4" ht="30" x14ac:dyDescent="0.25">
      <c r="A2" s="35" t="s">
        <v>26</v>
      </c>
      <c r="B2" s="35" t="s">
        <v>27</v>
      </c>
      <c r="C2" s="35" t="s">
        <v>28</v>
      </c>
      <c r="D2" s="35" t="s">
        <v>29</v>
      </c>
    </row>
    <row r="3" spans="1:4" x14ac:dyDescent="0.25">
      <c r="A3" s="36" t="s">
        <v>30</v>
      </c>
      <c r="B3" s="37" t="s">
        <v>31</v>
      </c>
      <c r="C3" s="36" t="s">
        <v>32</v>
      </c>
      <c r="D3" s="36" t="s">
        <v>33</v>
      </c>
    </row>
    <row r="4" spans="1:4" x14ac:dyDescent="0.25">
      <c r="A4" s="36" t="s">
        <v>30</v>
      </c>
      <c r="B4" s="37" t="s">
        <v>31</v>
      </c>
      <c r="C4" s="36" t="s">
        <v>32</v>
      </c>
      <c r="D4" s="36" t="s">
        <v>34</v>
      </c>
    </row>
    <row r="5" spans="1:4" ht="30" x14ac:dyDescent="0.25">
      <c r="A5" s="36" t="s">
        <v>30</v>
      </c>
      <c r="B5" s="37" t="s">
        <v>31</v>
      </c>
      <c r="C5" s="36" t="s">
        <v>32</v>
      </c>
      <c r="D5" s="38" t="s">
        <v>79</v>
      </c>
    </row>
    <row r="6" spans="1:4" x14ac:dyDescent="0.25">
      <c r="A6" s="36" t="s">
        <v>30</v>
      </c>
      <c r="B6" s="37" t="s">
        <v>31</v>
      </c>
      <c r="C6" s="36" t="s">
        <v>32</v>
      </c>
      <c r="D6" s="36" t="s">
        <v>81</v>
      </c>
    </row>
    <row r="7" spans="1:4" ht="30" x14ac:dyDescent="0.25">
      <c r="A7" s="36" t="s">
        <v>30</v>
      </c>
      <c r="B7" s="36" t="s">
        <v>86</v>
      </c>
      <c r="C7" s="36" t="s">
        <v>86</v>
      </c>
      <c r="D7" s="38" t="s">
        <v>76</v>
      </c>
    </row>
    <row r="8" spans="1:4" x14ac:dyDescent="0.25">
      <c r="A8" s="36" t="s">
        <v>30</v>
      </c>
      <c r="B8" s="36" t="s">
        <v>86</v>
      </c>
      <c r="C8" s="36" t="s">
        <v>86</v>
      </c>
      <c r="D8" s="38" t="s">
        <v>82</v>
      </c>
    </row>
    <row r="9" spans="1:4" x14ac:dyDescent="0.25">
      <c r="A9" s="36" t="s">
        <v>30</v>
      </c>
      <c r="B9" s="37" t="s">
        <v>31</v>
      </c>
      <c r="C9" s="36" t="s">
        <v>32</v>
      </c>
      <c r="D9" s="36" t="s">
        <v>85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G21" sqref="G21"/>
    </sheetView>
  </sheetViews>
  <sheetFormatPr defaultRowHeight="15" x14ac:dyDescent="0.25"/>
  <cols>
    <col min="1" max="1" width="36.5703125" customWidth="1"/>
    <col min="2" max="2" width="8.7109375" customWidth="1"/>
    <col min="5" max="5" width="10.85546875" customWidth="1"/>
    <col min="9" max="9" width="10.7109375" customWidth="1"/>
    <col min="12" max="12" width="9.42578125" customWidth="1"/>
    <col min="13" max="13" width="11" customWidth="1"/>
    <col min="17" max="17" width="10.28515625" customWidth="1"/>
  </cols>
  <sheetData>
    <row r="1" spans="1:18" ht="47.25" customHeight="1" x14ac:dyDescent="0.25">
      <c r="A1" s="81" t="s">
        <v>90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ht="13.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x14ac:dyDescent="0.25">
      <c r="A3" s="18" t="s">
        <v>50</v>
      </c>
      <c r="B3" s="19" t="s">
        <v>51</v>
      </c>
      <c r="C3" s="19" t="s">
        <v>52</v>
      </c>
      <c r="D3" s="19" t="s">
        <v>53</v>
      </c>
      <c r="E3" s="24" t="s">
        <v>54</v>
      </c>
      <c r="F3" s="19" t="s">
        <v>55</v>
      </c>
      <c r="G3" s="19" t="s">
        <v>56</v>
      </c>
      <c r="H3" s="19" t="s">
        <v>57</v>
      </c>
      <c r="I3" s="24" t="s">
        <v>58</v>
      </c>
      <c r="J3" s="19" t="s">
        <v>59</v>
      </c>
      <c r="K3" s="19" t="s">
        <v>60</v>
      </c>
      <c r="L3" s="19" t="s">
        <v>61</v>
      </c>
      <c r="M3" s="24" t="s">
        <v>62</v>
      </c>
      <c r="N3" s="19" t="s">
        <v>63</v>
      </c>
      <c r="O3" s="19" t="s">
        <v>64</v>
      </c>
      <c r="P3" s="19" t="s">
        <v>65</v>
      </c>
      <c r="Q3" s="24" t="s">
        <v>66</v>
      </c>
      <c r="R3" s="25" t="s">
        <v>67</v>
      </c>
    </row>
    <row r="4" spans="1:18" x14ac:dyDescent="0.25">
      <c r="A4" s="20" t="s">
        <v>68</v>
      </c>
      <c r="B4" s="7">
        <v>0</v>
      </c>
      <c r="C4" s="7">
        <v>0</v>
      </c>
      <c r="D4" s="7">
        <v>0</v>
      </c>
      <c r="E4" s="26">
        <f>D4+C4+B4</f>
        <v>0</v>
      </c>
      <c r="F4" s="7">
        <v>0</v>
      </c>
      <c r="G4" s="7">
        <v>0</v>
      </c>
      <c r="H4" s="7">
        <v>0</v>
      </c>
      <c r="I4" s="26">
        <f>H4+G4+F4</f>
        <v>0</v>
      </c>
      <c r="J4" s="7">
        <v>0</v>
      </c>
      <c r="K4" s="7">
        <v>0</v>
      </c>
      <c r="L4" s="7">
        <v>0</v>
      </c>
      <c r="M4" s="26">
        <f>L4+K4+J4</f>
        <v>0</v>
      </c>
      <c r="N4" s="7">
        <v>0</v>
      </c>
      <c r="O4" s="7">
        <v>0</v>
      </c>
      <c r="P4" s="7">
        <v>0</v>
      </c>
      <c r="Q4" s="26">
        <f>P4+O4+N4</f>
        <v>0</v>
      </c>
      <c r="R4" s="27">
        <f>E4+I4+M4+Q4</f>
        <v>0</v>
      </c>
    </row>
    <row r="5" spans="1:18" x14ac:dyDescent="0.25">
      <c r="A5" s="7" t="s">
        <v>69</v>
      </c>
      <c r="B5" s="7"/>
      <c r="C5" s="7"/>
      <c r="D5" s="7"/>
      <c r="E5" s="26"/>
      <c r="F5" s="7"/>
      <c r="G5" s="7"/>
      <c r="H5" s="7"/>
      <c r="I5" s="26"/>
      <c r="J5" s="7"/>
      <c r="K5" s="7"/>
      <c r="L5" s="7"/>
      <c r="M5" s="26"/>
      <c r="N5" s="7"/>
      <c r="O5" s="7"/>
      <c r="P5" s="7"/>
      <c r="Q5" s="26"/>
      <c r="R5" s="27"/>
    </row>
    <row r="6" spans="1:18" x14ac:dyDescent="0.25">
      <c r="A6" s="22" t="s">
        <v>70</v>
      </c>
      <c r="B6" s="7">
        <v>0</v>
      </c>
      <c r="C6" s="7">
        <v>0</v>
      </c>
      <c r="D6" s="7">
        <v>0</v>
      </c>
      <c r="E6" s="26">
        <f>D6+C6+B6</f>
        <v>0</v>
      </c>
      <c r="F6" s="7">
        <v>0</v>
      </c>
      <c r="G6" s="7">
        <v>0</v>
      </c>
      <c r="H6" s="7">
        <v>0</v>
      </c>
      <c r="I6" s="26">
        <f>H6+G6+F6</f>
        <v>0</v>
      </c>
      <c r="J6" s="7">
        <v>0</v>
      </c>
      <c r="K6" s="7">
        <v>0</v>
      </c>
      <c r="L6" s="7">
        <v>0</v>
      </c>
      <c r="M6" s="26">
        <f>L6+K6+J6</f>
        <v>0</v>
      </c>
      <c r="N6" s="7">
        <v>0</v>
      </c>
      <c r="O6" s="7">
        <v>0</v>
      </c>
      <c r="P6" s="7">
        <v>0</v>
      </c>
      <c r="Q6" s="26">
        <f>P6+O6+N6</f>
        <v>0</v>
      </c>
      <c r="R6" s="27">
        <f>E6+I6+M6+Q6</f>
        <v>0</v>
      </c>
    </row>
    <row r="7" spans="1:18" x14ac:dyDescent="0.25">
      <c r="A7" s="22" t="s">
        <v>77</v>
      </c>
      <c r="B7" s="7">
        <v>0.57999999999999996</v>
      </c>
      <c r="C7" s="7">
        <v>0</v>
      </c>
      <c r="D7" s="7">
        <v>0</v>
      </c>
      <c r="E7" s="26">
        <f>D7+C7+B7</f>
        <v>0.57999999999999996</v>
      </c>
      <c r="F7" s="7">
        <v>3</v>
      </c>
      <c r="G7" s="7">
        <v>0</v>
      </c>
      <c r="H7" s="7">
        <v>0</v>
      </c>
      <c r="I7" s="26">
        <f>H7+G7+F7</f>
        <v>3</v>
      </c>
      <c r="J7" s="7">
        <v>1.42</v>
      </c>
      <c r="K7" s="7">
        <v>1.4</v>
      </c>
      <c r="L7" s="7">
        <v>0</v>
      </c>
      <c r="M7" s="26">
        <f>L7+K7+J7</f>
        <v>2.82</v>
      </c>
      <c r="N7" s="7">
        <v>0</v>
      </c>
      <c r="O7" s="7">
        <v>0</v>
      </c>
      <c r="P7" s="7">
        <v>0</v>
      </c>
      <c r="Q7" s="26">
        <f>P7+O7+N7</f>
        <v>0</v>
      </c>
      <c r="R7" s="63">
        <f>E7+I7+M7+Q7</f>
        <v>6.4</v>
      </c>
    </row>
    <row r="8" spans="1:18" x14ac:dyDescent="0.25">
      <c r="A8" s="20" t="s">
        <v>71</v>
      </c>
      <c r="B8" s="7"/>
      <c r="C8" s="7"/>
      <c r="D8" s="7"/>
      <c r="E8" s="26"/>
      <c r="F8" s="7"/>
      <c r="G8" s="7"/>
      <c r="H8" s="7"/>
      <c r="I8" s="26"/>
      <c r="J8" s="7"/>
      <c r="K8" s="7"/>
      <c r="L8" s="7"/>
      <c r="M8" s="26"/>
      <c r="N8" s="7"/>
      <c r="O8" s="7"/>
      <c r="P8" s="7"/>
      <c r="Q8" s="26"/>
      <c r="R8" s="27"/>
    </row>
    <row r="9" spans="1:18" x14ac:dyDescent="0.25">
      <c r="A9" s="21" t="s">
        <v>72</v>
      </c>
      <c r="B9" s="7">
        <v>0</v>
      </c>
      <c r="C9" s="7">
        <v>0</v>
      </c>
      <c r="D9" s="7">
        <v>0</v>
      </c>
      <c r="E9" s="26">
        <f>D9+C9+B9</f>
        <v>0</v>
      </c>
      <c r="F9" s="7" t="s">
        <v>80</v>
      </c>
      <c r="G9" s="7">
        <v>0</v>
      </c>
      <c r="H9" s="7">
        <v>0</v>
      </c>
      <c r="I9" s="26" t="s">
        <v>80</v>
      </c>
      <c r="J9" s="7">
        <v>0</v>
      </c>
      <c r="K9" s="7" t="s">
        <v>80</v>
      </c>
      <c r="L9" s="7">
        <v>0</v>
      </c>
      <c r="M9" s="26" t="s">
        <v>80</v>
      </c>
      <c r="N9" s="7">
        <v>0</v>
      </c>
      <c r="O9" s="7">
        <v>0</v>
      </c>
      <c r="P9" s="7">
        <v>0</v>
      </c>
      <c r="Q9" s="26">
        <f>P9+O9+N9</f>
        <v>0</v>
      </c>
      <c r="R9" s="27" t="s">
        <v>80</v>
      </c>
    </row>
    <row r="10" spans="1:18" x14ac:dyDescent="0.25">
      <c r="A10" s="21" t="s">
        <v>73</v>
      </c>
      <c r="B10" s="7">
        <v>0</v>
      </c>
      <c r="C10" s="7">
        <v>0</v>
      </c>
      <c r="D10" s="7">
        <v>0</v>
      </c>
      <c r="E10" s="26">
        <f>D10+C10+B10</f>
        <v>0</v>
      </c>
      <c r="F10" s="7">
        <v>0</v>
      </c>
      <c r="G10" s="7">
        <v>0</v>
      </c>
      <c r="H10" s="7">
        <v>0</v>
      </c>
      <c r="I10" s="26">
        <f>H10+G10+F10</f>
        <v>0</v>
      </c>
      <c r="J10" s="7" t="s">
        <v>80</v>
      </c>
      <c r="K10" s="7">
        <v>0</v>
      </c>
      <c r="L10" s="7">
        <v>0</v>
      </c>
      <c r="M10" s="26" t="s">
        <v>80</v>
      </c>
      <c r="N10" s="7">
        <v>0</v>
      </c>
      <c r="O10" s="7">
        <v>0</v>
      </c>
      <c r="P10" s="7">
        <v>0</v>
      </c>
      <c r="Q10" s="26">
        <f>P10+O10+N10</f>
        <v>0</v>
      </c>
      <c r="R10" s="27" t="s">
        <v>80</v>
      </c>
    </row>
    <row r="11" spans="1:18" x14ac:dyDescent="0.25">
      <c r="A11" s="21" t="s">
        <v>74</v>
      </c>
      <c r="B11" s="7">
        <v>0</v>
      </c>
      <c r="C11" s="7">
        <v>0</v>
      </c>
      <c r="D11" s="7">
        <v>0</v>
      </c>
      <c r="E11" s="26">
        <f>D11+C11+B11</f>
        <v>0</v>
      </c>
      <c r="F11" s="7">
        <v>0</v>
      </c>
      <c r="G11" s="7">
        <v>0</v>
      </c>
      <c r="H11" s="7">
        <v>0</v>
      </c>
      <c r="I11" s="26">
        <f>H11+G11+F11</f>
        <v>0</v>
      </c>
      <c r="J11" s="7">
        <v>0</v>
      </c>
      <c r="K11" s="7">
        <v>0</v>
      </c>
      <c r="L11" s="7">
        <v>0</v>
      </c>
      <c r="M11" s="26">
        <f>L11+K11+J11</f>
        <v>0</v>
      </c>
      <c r="N11" s="7">
        <v>0</v>
      </c>
      <c r="O11" s="7">
        <v>0</v>
      </c>
      <c r="P11" s="7">
        <v>0</v>
      </c>
      <c r="Q11" s="26">
        <f>P11+O11+N11</f>
        <v>0</v>
      </c>
      <c r="R11" s="27">
        <v>0</v>
      </c>
    </row>
    <row r="12" spans="1:18" x14ac:dyDescent="0.25">
      <c r="A12" s="21" t="s">
        <v>75</v>
      </c>
      <c r="B12" s="7">
        <v>0</v>
      </c>
      <c r="C12" s="7">
        <v>0</v>
      </c>
      <c r="D12" s="7">
        <v>0</v>
      </c>
      <c r="E12" s="26">
        <v>0</v>
      </c>
      <c r="F12" s="7">
        <v>0</v>
      </c>
      <c r="G12" s="7">
        <v>0</v>
      </c>
      <c r="H12" s="7">
        <v>0</v>
      </c>
      <c r="I12" s="26">
        <f>H12+G12+F12</f>
        <v>0</v>
      </c>
      <c r="J12" s="7">
        <v>0</v>
      </c>
      <c r="K12" s="7">
        <v>0</v>
      </c>
      <c r="L12" s="7">
        <v>0</v>
      </c>
      <c r="M12" s="26">
        <v>0</v>
      </c>
      <c r="N12" s="7">
        <v>0</v>
      </c>
      <c r="O12" s="7">
        <v>0</v>
      </c>
      <c r="P12" s="7">
        <v>0</v>
      </c>
      <c r="Q12" s="26">
        <v>0</v>
      </c>
      <c r="R12" s="27">
        <v>0</v>
      </c>
    </row>
    <row r="13" spans="1:18" x14ac:dyDescent="0.25">
      <c r="A13" s="21" t="s">
        <v>83</v>
      </c>
      <c r="B13" s="7" t="s">
        <v>80</v>
      </c>
      <c r="C13" s="7">
        <v>0</v>
      </c>
      <c r="D13" s="7">
        <v>0</v>
      </c>
      <c r="E13" s="26" t="s">
        <v>80</v>
      </c>
      <c r="F13" s="7">
        <v>0</v>
      </c>
      <c r="G13" s="7">
        <v>0</v>
      </c>
      <c r="H13" s="7">
        <v>0</v>
      </c>
      <c r="I13" s="26">
        <f>H13</f>
        <v>0</v>
      </c>
      <c r="J13" s="7">
        <v>0</v>
      </c>
      <c r="K13" s="7">
        <v>0</v>
      </c>
      <c r="L13" s="7">
        <v>0</v>
      </c>
      <c r="M13" s="26">
        <f>L13+K13+J13</f>
        <v>0</v>
      </c>
      <c r="N13" s="7">
        <v>0</v>
      </c>
      <c r="O13" s="7">
        <v>0</v>
      </c>
      <c r="P13" s="7">
        <v>0</v>
      </c>
      <c r="Q13" s="26">
        <f>P13+O13+N13</f>
        <v>0</v>
      </c>
      <c r="R13" s="27" t="s">
        <v>80</v>
      </c>
    </row>
    <row r="14" spans="1:18" x14ac:dyDescent="0.25">
      <c r="A14" s="21"/>
      <c r="B14" s="21"/>
      <c r="C14" s="21"/>
      <c r="D14" s="21"/>
      <c r="E14" s="26"/>
      <c r="F14" s="21"/>
      <c r="G14" s="21"/>
      <c r="H14" s="21"/>
      <c r="I14" s="26"/>
      <c r="J14" s="21"/>
      <c r="K14" s="21"/>
      <c r="L14" s="21"/>
      <c r="M14" s="26"/>
      <c r="N14" s="21"/>
      <c r="O14" s="21"/>
      <c r="P14" s="21"/>
      <c r="Q14" s="26"/>
      <c r="R14" s="28"/>
    </row>
    <row r="15" spans="1:18" x14ac:dyDescent="0.25">
      <c r="A15" s="20" t="s">
        <v>78</v>
      </c>
      <c r="B15" s="21"/>
      <c r="C15" s="21"/>
      <c r="D15" s="21"/>
      <c r="E15" s="29"/>
      <c r="F15" s="23"/>
      <c r="G15" s="21"/>
      <c r="H15" s="21"/>
      <c r="I15" s="29"/>
      <c r="J15" s="21"/>
      <c r="K15" s="21"/>
      <c r="L15" s="21"/>
      <c r="M15" s="29"/>
      <c r="N15" s="21"/>
      <c r="O15" s="21"/>
      <c r="P15" s="21"/>
      <c r="Q15" s="29"/>
      <c r="R15" s="28"/>
    </row>
    <row r="17" spans="1:18" ht="15" customHeight="1" x14ac:dyDescent="0.25">
      <c r="A17" s="64" t="s">
        <v>84</v>
      </c>
      <c r="B17" s="85" t="s">
        <v>92</v>
      </c>
      <c r="C17" s="85"/>
      <c r="D17" s="85"/>
      <c r="E17" s="85"/>
      <c r="F17" s="85" t="s">
        <v>93</v>
      </c>
      <c r="G17" s="85"/>
      <c r="H17" s="85"/>
      <c r="I17" s="85"/>
      <c r="J17" s="85" t="s">
        <v>94</v>
      </c>
      <c r="K17" s="85"/>
      <c r="L17" s="85"/>
      <c r="M17" s="85"/>
      <c r="N17" s="65"/>
      <c r="O17" s="65"/>
      <c r="P17" s="65"/>
      <c r="Q17" s="65"/>
      <c r="R17" s="65"/>
    </row>
    <row r="18" spans="1:18" ht="35.25" customHeight="1" x14ac:dyDescent="0.25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8" ht="39" customHeight="1" x14ac:dyDescent="0.2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</sheetData>
  <mergeCells count="5">
    <mergeCell ref="A1:R1"/>
    <mergeCell ref="A2:R2"/>
    <mergeCell ref="B17:E19"/>
    <mergeCell ref="F17:I19"/>
    <mergeCell ref="J17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19г1</vt:lpstr>
      <vt:lpstr>19г2</vt:lpstr>
      <vt:lpstr>19г3</vt:lpstr>
      <vt:lpstr>19г4</vt:lpstr>
      <vt:lpstr>19г5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2023-02-28T11:58:58Z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