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25" yWindow="450" windowWidth="20340" windowHeight="11505"/>
  </bookViews>
  <sheets>
    <sheet name="Лист1" sheetId="3" r:id="rId1"/>
  </sheets>
  <calcPr calcId="145621" calcMode="manual"/>
</workbook>
</file>

<file path=xl/calcChain.xml><?xml version="1.0" encoding="utf-8"?>
<calcChain xmlns="http://schemas.openxmlformats.org/spreadsheetml/2006/main">
  <c r="I12" i="3" l="1"/>
  <c r="I9" i="3" l="1"/>
  <c r="I10" i="3" s="1"/>
  <c r="I13" i="3" s="1"/>
  <c r="I15" i="3" s="1"/>
  <c r="I11" i="3"/>
  <c r="I17" i="3" l="1"/>
  <c r="I16" i="3"/>
</calcChain>
</file>

<file path=xl/sharedStrings.xml><?xml version="1.0" encoding="utf-8"?>
<sst xmlns="http://schemas.openxmlformats.org/spreadsheetml/2006/main" count="43" uniqueCount="39">
  <si>
    <t>Обоснование цены</t>
  </si>
  <si>
    <t>Кол-во</t>
  </si>
  <si>
    <t>км</t>
  </si>
  <si>
    <t>Итого стоимость строительства без учета НДС</t>
  </si>
  <si>
    <t>Укрупненный расчет стоимости работ, по объекту:</t>
  </si>
  <si>
    <t>Всего с НДС</t>
  </si>
  <si>
    <t>Составил:</t>
  </si>
  <si>
    <t>Матвеев В.И.</t>
  </si>
  <si>
    <t>Должность</t>
  </si>
  <si>
    <t>Подпись</t>
  </si>
  <si>
    <t>Ф.И.О.</t>
  </si>
  <si>
    <t>(наименование стройки)</t>
  </si>
  <si>
    <t>(тыс. руб.)</t>
  </si>
  <si>
    <t>№</t>
  </si>
  <si>
    <t>Наименование</t>
  </si>
  <si>
    <t>Ед.изм.</t>
  </si>
  <si>
    <t>Стоимость всего</t>
  </si>
  <si>
    <r>
      <rPr>
        <sz val="11"/>
        <color theme="1"/>
        <rFont val="Times New Roman"/>
        <family val="1"/>
        <charset val="204"/>
      </rPr>
      <t>КЛ 0,4 кВ 2 кабеля в траншее,</t>
    </r>
    <r>
      <rPr>
        <b/>
        <sz val="11"/>
        <color theme="1"/>
        <rFont val="Times New Roman"/>
        <family val="1"/>
        <charset val="204"/>
      </rPr>
      <t xml:space="preserve"> сечением жилы 120 мм2 </t>
    </r>
  </si>
  <si>
    <t>Всего стоимость строительства без учёта НДС</t>
  </si>
  <si>
    <t>Заместитель директора по развитию и реализации услуг</t>
  </si>
  <si>
    <t>НДС 20%</t>
  </si>
  <si>
    <t>Коэффициенты перехода (пересчета) от базового УНЦ к УНЦ субъектов Российской Федерации</t>
  </si>
  <si>
    <t>количество цепей</t>
  </si>
  <si>
    <r>
      <t xml:space="preserve">Номер расценки по </t>
    </r>
    <r>
      <rPr>
        <b/>
        <sz val="11"/>
        <color theme="1"/>
        <rFont val="Times New Roman"/>
        <family val="1"/>
        <charset val="204"/>
      </rPr>
      <t>УНЦ</t>
    </r>
  </si>
  <si>
    <t>Норматив цены
01.01.2018</t>
  </si>
  <si>
    <t>(основание: приказ МЭ  от 17.01.2019 №10)</t>
  </si>
  <si>
    <t>Таблица Ц1. столбец 7
Ц1-76</t>
  </si>
  <si>
    <t>Устройство траншеи КЛ и восстановление благоустройства по трассе  без учета восстановления газонов</t>
  </si>
  <si>
    <t xml:space="preserve">Затраты на проектно-изыскательские работы по КЛ </t>
  </si>
  <si>
    <t>-</t>
  </si>
  <si>
    <t>П5-01</t>
  </si>
  <si>
    <t>Кабельная линия 0,4 кВ двухцепная алюминиевая жила сечение 120 мм2
(основание: приказ МЭ  от 17.01.2019 №10)</t>
  </si>
  <si>
    <t>Строительство КЛ-0,4кВ от ТП№ 32 до ВРУ 0,4кВ ж/д 13(стр.) 20 мкр. г. Челябинска</t>
  </si>
  <si>
    <t>J_A0029</t>
  </si>
  <si>
    <t>К3-07-1</t>
  </si>
  <si>
    <t>Б2-01-2</t>
  </si>
  <si>
    <t>Минэкономразвития РФ. "Прогноз социально-экономического развития Российской Федерации на период до 2024 года
(30.09.2019)</t>
  </si>
  <si>
    <t xml:space="preserve">
Кдеф 2020/2019= 1,036</t>
  </si>
  <si>
    <t>Составлен в ценах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</si>
</sst>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1" fillId="0" borderId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 applyFill="0" applyProtection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  <xf numFmtId="0" fontId="10" fillId="0" borderId="0"/>
    <xf numFmtId="0" fontId="15" fillId="0" borderId="0"/>
  </cellStyleXfs>
  <cellXfs count="72">
    <xf numFmtId="0" fontId="0" fillId="0" borderId="0" xfId="0"/>
    <xf numFmtId="0" fontId="2" fillId="0" borderId="0" xfId="28" applyFont="1" applyBorder="1" applyAlignment="1">
      <alignment horizontal="left" vertical="top" wrapText="1"/>
    </xf>
    <xf numFmtId="0" fontId="10" fillId="0" borderId="0" xfId="28"/>
    <xf numFmtId="0" fontId="2" fillId="0" borderId="0" xfId="28" applyFont="1" applyAlignment="1">
      <alignment horizontal="center" vertical="center"/>
    </xf>
    <xf numFmtId="0" fontId="4" fillId="0" borderId="0" xfId="28" applyFont="1" applyAlignment="1">
      <alignment horizontal="center" vertical="center"/>
    </xf>
    <xf numFmtId="0" fontId="2" fillId="0" borderId="0" xfId="28" applyFont="1" applyAlignment="1">
      <alignment horizontal="right" vertical="center"/>
    </xf>
    <xf numFmtId="0" fontId="2" fillId="0" borderId="0" xfId="28" applyFont="1"/>
    <xf numFmtId="0" fontId="2" fillId="0" borderId="0" xfId="28" applyFont="1" applyAlignment="1">
      <alignment horizontal="center"/>
    </xf>
    <xf numFmtId="0" fontId="2" fillId="0" borderId="0" xfId="28" applyFont="1" applyBorder="1" applyAlignment="1">
      <alignment horizontal="left" vertical="top"/>
    </xf>
    <xf numFmtId="0" fontId="6" fillId="0" borderId="0" xfId="28" applyFont="1" applyAlignment="1">
      <alignment vertical="center"/>
    </xf>
    <xf numFmtId="0" fontId="5" fillId="0" borderId="0" xfId="28" applyFont="1" applyAlignment="1">
      <alignment horizontal="center" vertical="top"/>
    </xf>
    <xf numFmtId="0" fontId="2" fillId="0" borderId="0" xfId="28" applyFont="1" applyBorder="1" applyAlignment="1">
      <alignment vertical="center" wrapText="1"/>
    </xf>
    <xf numFmtId="0" fontId="5" fillId="0" borderId="0" xfId="28" applyFont="1" applyBorder="1" applyAlignment="1">
      <alignment horizontal="center" vertical="top"/>
    </xf>
    <xf numFmtId="0" fontId="11" fillId="0" borderId="0" xfId="28" applyFont="1" applyAlignment="1">
      <alignment horizontal="center" vertical="top"/>
    </xf>
    <xf numFmtId="49" fontId="11" fillId="0" borderId="0" xfId="28" applyNumberFormat="1" applyFont="1" applyAlignment="1">
      <alignment horizontal="left" vertical="top" wrapText="1"/>
    </xf>
    <xf numFmtId="0" fontId="7" fillId="0" borderId="0" xfId="28" applyFont="1" applyAlignment="1">
      <alignment horizontal="left" vertical="top" wrapText="1"/>
    </xf>
    <xf numFmtId="0" fontId="7" fillId="0" borderId="0" xfId="28" applyFont="1" applyAlignment="1">
      <alignment horizontal="center" vertical="top"/>
    </xf>
    <xf numFmtId="0" fontId="5" fillId="0" borderId="0" xfId="28" applyFont="1" applyAlignment="1">
      <alignment horizontal="right" vertical="top"/>
    </xf>
    <xf numFmtId="0" fontId="10" fillId="0" borderId="0" xfId="28" applyAlignment="1">
      <alignment wrapText="1"/>
    </xf>
    <xf numFmtId="0" fontId="3" fillId="0" borderId="0" xfId="28" applyFont="1" applyAlignment="1">
      <alignment horizontal="left" vertical="top"/>
    </xf>
    <xf numFmtId="0" fontId="10" fillId="0" borderId="0" xfId="28" applyBorder="1" applyAlignment="1">
      <alignment vertical="center"/>
    </xf>
    <xf numFmtId="0" fontId="10" fillId="0" borderId="0" xfId="28" applyBorder="1" applyAlignment="1">
      <alignment vertical="center" wrapText="1"/>
    </xf>
    <xf numFmtId="0" fontId="12" fillId="0" borderId="1" xfId="28" applyFont="1" applyBorder="1" applyAlignment="1">
      <alignment horizontal="center" vertical="center"/>
    </xf>
    <xf numFmtId="0" fontId="12" fillId="0" borderId="1" xfId="28" applyFont="1" applyBorder="1" applyAlignment="1">
      <alignment horizontal="center" vertical="center" wrapText="1"/>
    </xf>
    <xf numFmtId="0" fontId="13" fillId="0" borderId="1" xfId="28" applyFont="1" applyBorder="1" applyAlignment="1">
      <alignment horizontal="left" vertical="center" wrapText="1"/>
    </xf>
    <xf numFmtId="0" fontId="12" fillId="2" borderId="1" xfId="28" applyFont="1" applyFill="1" applyBorder="1" applyAlignment="1">
      <alignment horizontal="center" vertical="center"/>
    </xf>
    <xf numFmtId="0" fontId="12" fillId="2" borderId="1" xfId="28" applyFont="1" applyFill="1" applyBorder="1" applyAlignment="1">
      <alignment horizontal="left" vertical="center" wrapText="1"/>
    </xf>
    <xf numFmtId="1" fontId="10" fillId="0" borderId="0" xfId="28" applyNumberFormat="1" applyBorder="1" applyAlignment="1">
      <alignment horizontal="center" vertical="center"/>
    </xf>
    <xf numFmtId="0" fontId="10" fillId="0" borderId="0" xfId="28" applyBorder="1" applyAlignment="1">
      <alignment horizontal="center" vertical="center"/>
    </xf>
    <xf numFmtId="9" fontId="10" fillId="0" borderId="0" xfId="28" applyNumberFormat="1" applyBorder="1" applyAlignment="1">
      <alignment horizontal="center" vertical="center"/>
    </xf>
    <xf numFmtId="0" fontId="13" fillId="2" borderId="1" xfId="28" applyFont="1" applyFill="1" applyBorder="1" applyAlignment="1">
      <alignment vertical="center"/>
    </xf>
    <xf numFmtId="0" fontId="13" fillId="2" borderId="1" xfId="28" applyFont="1" applyFill="1" applyBorder="1" applyAlignment="1">
      <alignment horizontal="center" vertical="center"/>
    </xf>
    <xf numFmtId="0" fontId="13" fillId="3" borderId="1" xfId="28" applyFont="1" applyFill="1" applyBorder="1" applyAlignment="1">
      <alignment vertical="center" wrapText="1"/>
    </xf>
    <xf numFmtId="0" fontId="12" fillId="3" borderId="1" xfId="28" applyFont="1" applyFill="1" applyBorder="1" applyAlignment="1">
      <alignment horizontal="center" vertical="center" wrapText="1"/>
    </xf>
    <xf numFmtId="0" fontId="12" fillId="3" borderId="1" xfId="28" applyFont="1" applyFill="1" applyBorder="1" applyAlignment="1">
      <alignment horizontal="center" vertical="center"/>
    </xf>
    <xf numFmtId="0" fontId="13" fillId="0" borderId="1" xfId="28" applyFont="1" applyBorder="1" applyAlignment="1">
      <alignment horizontal="left" vertical="center"/>
    </xf>
    <xf numFmtId="0" fontId="13" fillId="0" borderId="1" xfId="28" applyFont="1" applyBorder="1" applyAlignment="1">
      <alignment horizontal="center" vertical="center"/>
    </xf>
    <xf numFmtId="0" fontId="12" fillId="0" borderId="1" xfId="28" applyFont="1" applyBorder="1" applyAlignment="1">
      <alignment horizontal="left" vertical="center" wrapText="1"/>
    </xf>
    <xf numFmtId="0" fontId="2" fillId="0" borderId="0" xfId="28" applyFont="1" applyBorder="1" applyAlignment="1">
      <alignment vertical="top"/>
    </xf>
    <xf numFmtId="0" fontId="2" fillId="0" borderId="0" xfId="28" applyFont="1" applyBorder="1" applyAlignment="1">
      <alignment vertical="center"/>
    </xf>
    <xf numFmtId="0" fontId="8" fillId="0" borderId="0" xfId="28" applyFont="1" applyBorder="1" applyAlignment="1">
      <alignment vertical="center"/>
    </xf>
    <xf numFmtId="4" fontId="8" fillId="0" borderId="0" xfId="28" applyNumberFormat="1" applyFont="1" applyBorder="1" applyAlignment="1">
      <alignment vertical="center"/>
    </xf>
    <xf numFmtId="0" fontId="14" fillId="0" borderId="4" xfId="28" applyFont="1" applyBorder="1" applyAlignment="1">
      <alignment horizontal="left" vertical="center"/>
    </xf>
    <xf numFmtId="0" fontId="10" fillId="0" borderId="0" xfId="28" applyBorder="1"/>
    <xf numFmtId="4" fontId="9" fillId="0" borderId="0" xfId="28" applyNumberFormat="1" applyFont="1" applyAlignment="1">
      <alignment horizontal="center" vertical="center"/>
    </xf>
    <xf numFmtId="4" fontId="14" fillId="0" borderId="4" xfId="28" applyNumberFormat="1" applyFont="1" applyBorder="1" applyAlignment="1">
      <alignment horizontal="center" vertical="center"/>
    </xf>
    <xf numFmtId="0" fontId="9" fillId="0" borderId="0" xfId="28" applyFont="1" applyBorder="1" applyAlignment="1">
      <alignment horizontal="center" vertical="center"/>
    </xf>
    <xf numFmtId="4" fontId="9" fillId="0" borderId="5" xfId="28" applyNumberFormat="1" applyFont="1" applyBorder="1" applyAlignment="1">
      <alignment horizontal="center" vertical="center"/>
    </xf>
    <xf numFmtId="4" fontId="12" fillId="0" borderId="1" xfId="28" applyNumberFormat="1" applyFont="1" applyBorder="1" applyAlignment="1">
      <alignment horizontal="center" vertical="center"/>
    </xf>
    <xf numFmtId="4" fontId="12" fillId="2" borderId="1" xfId="28" applyNumberFormat="1" applyFont="1" applyFill="1" applyBorder="1" applyAlignment="1">
      <alignment horizontal="center" vertical="center"/>
    </xf>
    <xf numFmtId="4" fontId="12" fillId="2" borderId="1" xfId="28" applyNumberFormat="1" applyFont="1" applyFill="1" applyBorder="1" applyAlignment="1">
      <alignment horizontal="center" vertical="center" wrapText="1"/>
    </xf>
    <xf numFmtId="4" fontId="13" fillId="2" borderId="1" xfId="28" applyNumberFormat="1" applyFont="1" applyFill="1" applyBorder="1" applyAlignment="1">
      <alignment horizontal="center" vertical="center"/>
    </xf>
    <xf numFmtId="4" fontId="12" fillId="3" borderId="1" xfId="28" applyNumberFormat="1" applyFont="1" applyFill="1" applyBorder="1" applyAlignment="1">
      <alignment horizontal="center" vertical="center"/>
    </xf>
    <xf numFmtId="4" fontId="13" fillId="3" borderId="1" xfId="28" applyNumberFormat="1" applyFont="1" applyFill="1" applyBorder="1" applyAlignment="1">
      <alignment horizontal="center" vertical="center"/>
    </xf>
    <xf numFmtId="4" fontId="13" fillId="0" borderId="1" xfId="28" applyNumberFormat="1" applyFont="1" applyBorder="1" applyAlignment="1">
      <alignment horizontal="center" vertical="center"/>
    </xf>
    <xf numFmtId="0" fontId="12" fillId="0" borderId="3" xfId="28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" fontId="14" fillId="0" borderId="0" xfId="28" applyNumberFormat="1" applyFont="1" applyBorder="1" applyAlignment="1">
      <alignment horizontal="center" vertical="center"/>
    </xf>
    <xf numFmtId="4" fontId="9" fillId="0" borderId="0" xfId="28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2" fillId="0" borderId="1" xfId="28" applyNumberFormat="1" applyFont="1" applyBorder="1" applyAlignment="1">
      <alignment horizontal="center" vertical="center" wrapText="1"/>
    </xf>
    <xf numFmtId="0" fontId="12" fillId="2" borderId="2" xfId="28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6" fillId="0" borderId="0" xfId="28" applyFont="1" applyBorder="1" applyAlignment="1">
      <alignment horizontal="center" vertical="center"/>
    </xf>
    <xf numFmtId="0" fontId="6" fillId="0" borderId="0" xfId="28" applyFont="1" applyBorder="1" applyAlignment="1">
      <alignment horizontal="center" vertical="center" wrapText="1"/>
    </xf>
    <xf numFmtId="0" fontId="11" fillId="0" borderId="0" xfId="28" applyFont="1" applyBorder="1" applyAlignment="1">
      <alignment horizontal="center" vertical="center"/>
    </xf>
    <xf numFmtId="0" fontId="12" fillId="0" borderId="2" xfId="28" applyFont="1" applyBorder="1" applyAlignment="1">
      <alignment horizontal="center" vertical="center"/>
    </xf>
    <xf numFmtId="0" fontId="12" fillId="0" borderId="6" xfId="28" applyFont="1" applyBorder="1" applyAlignment="1">
      <alignment horizontal="center" vertical="center"/>
    </xf>
    <xf numFmtId="0" fontId="12" fillId="0" borderId="3" xfId="28" applyFont="1" applyBorder="1" applyAlignment="1">
      <alignment horizontal="center" vertical="center"/>
    </xf>
    <xf numFmtId="164" fontId="12" fillId="2" borderId="1" xfId="28" applyNumberFormat="1" applyFont="1" applyFill="1" applyBorder="1" applyAlignment="1">
      <alignment horizontal="center" vertical="center"/>
    </xf>
  </cellXfs>
  <cellStyles count="30">
    <cellStyle name="Normal" xfId="29"/>
    <cellStyle name="Акт" xfId="2"/>
    <cellStyle name="АктМТСН" xfId="3"/>
    <cellStyle name="ВедРесурсов" xfId="4"/>
    <cellStyle name="ВедРесурсовАкт" xfId="5"/>
    <cellStyle name="Итоги" xfId="6"/>
    <cellStyle name="ИтогоАктБазЦ" xfId="7"/>
    <cellStyle name="ИтогоАктБИМ" xfId="8"/>
    <cellStyle name="ИтогоАктРесМет" xfId="9"/>
    <cellStyle name="ИтогоАктТекЦ" xfId="10"/>
    <cellStyle name="ИтогоБазЦ" xfId="11"/>
    <cellStyle name="ИтогоБИМ" xfId="12"/>
    <cellStyle name="ИтогоРесМет" xfId="13"/>
    <cellStyle name="ИтогоТекЦ" xfId="14"/>
    <cellStyle name="ЛокСмета" xfId="15"/>
    <cellStyle name="ЛокСмМТСН" xfId="16"/>
    <cellStyle name="М29" xfId="17"/>
    <cellStyle name="ОбСмета" xfId="18"/>
    <cellStyle name="Обычный" xfId="0" builtinId="0"/>
    <cellStyle name="Обычный 2" xfId="19"/>
    <cellStyle name="Обычный 3" xfId="1"/>
    <cellStyle name="Обычный 4" xfId="28"/>
    <cellStyle name="Параметр" xfId="20"/>
    <cellStyle name="ПеременныеСметы" xfId="21"/>
    <cellStyle name="РесСмета" xfId="22"/>
    <cellStyle name="СводкаСтоимРаб" xfId="23"/>
    <cellStyle name="СводРасч" xfId="24"/>
    <cellStyle name="Титул" xfId="25"/>
    <cellStyle name="Хвост" xfId="26"/>
    <cellStyle name="Экспертиза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85" zoomScaleNormal="85" workbookViewId="0">
      <selection activeCell="E24" sqref="E24"/>
    </sheetView>
  </sheetViews>
  <sheetFormatPr defaultRowHeight="15" x14ac:dyDescent="0.25"/>
  <cols>
    <col min="1" max="1" width="7.7109375" style="2" customWidth="1"/>
    <col min="2" max="2" width="74.7109375" style="2" customWidth="1"/>
    <col min="3" max="3" width="42.28515625" style="2" customWidth="1"/>
    <col min="4" max="4" width="12.140625" style="2" customWidth="1"/>
    <col min="5" max="5" width="11.28515625" style="2" customWidth="1"/>
    <col min="6" max="6" width="16.140625" style="2" customWidth="1"/>
    <col min="7" max="7" width="20.42578125" style="2" customWidth="1"/>
    <col min="8" max="8" width="15.5703125" style="2" customWidth="1"/>
    <col min="9" max="9" width="16.85546875" style="2" customWidth="1"/>
    <col min="10" max="10" width="31.28515625" style="2" customWidth="1"/>
    <col min="11" max="16384" width="9.140625" style="2"/>
  </cols>
  <sheetData>
    <row r="1" spans="1:18" ht="15" customHeight="1" x14ac:dyDescent="0.25">
      <c r="A1" s="1"/>
      <c r="B1" s="1"/>
      <c r="D1" s="3"/>
      <c r="E1" s="4"/>
      <c r="F1" s="3"/>
      <c r="G1" s="3"/>
      <c r="H1" s="3"/>
      <c r="I1" s="5" t="s">
        <v>33</v>
      </c>
      <c r="J1" s="6"/>
      <c r="K1" s="7"/>
    </row>
    <row r="2" spans="1:18" x14ac:dyDescent="0.25">
      <c r="A2" s="8"/>
      <c r="B2" s="1"/>
      <c r="D2" s="3"/>
      <c r="E2" s="3"/>
      <c r="F2" s="3"/>
      <c r="G2" s="3"/>
      <c r="H2" s="3"/>
      <c r="I2" s="6"/>
      <c r="J2" s="6"/>
      <c r="K2" s="7"/>
    </row>
    <row r="3" spans="1:18" x14ac:dyDescent="0.25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9"/>
      <c r="K3" s="10"/>
    </row>
    <row r="4" spans="1:18" ht="15" customHeight="1" x14ac:dyDescent="0.25">
      <c r="A4" s="66" t="s">
        <v>32</v>
      </c>
      <c r="B4" s="66"/>
      <c r="C4" s="66"/>
      <c r="D4" s="66"/>
      <c r="E4" s="66"/>
      <c r="F4" s="66"/>
      <c r="G4" s="66"/>
      <c r="H4" s="66"/>
      <c r="I4" s="66"/>
      <c r="J4" s="11"/>
      <c r="K4" s="10"/>
    </row>
    <row r="5" spans="1:18" x14ac:dyDescent="0.25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6"/>
      <c r="K5" s="12"/>
    </row>
    <row r="6" spans="1:18" x14ac:dyDescent="0.25">
      <c r="A6" s="13"/>
      <c r="B6" s="14"/>
      <c r="C6" s="15"/>
      <c r="D6" s="16"/>
      <c r="E6" s="6"/>
      <c r="F6" s="6"/>
      <c r="G6" s="6"/>
      <c r="H6" s="6"/>
      <c r="I6" s="6"/>
      <c r="J6" s="17"/>
      <c r="K6" s="17"/>
      <c r="R6" s="18"/>
    </row>
    <row r="7" spans="1:18" x14ac:dyDescent="0.25">
      <c r="A7" s="16"/>
      <c r="B7" s="19" t="s">
        <v>38</v>
      </c>
      <c r="C7" s="6"/>
      <c r="D7" s="6"/>
      <c r="E7" s="6"/>
      <c r="F7" s="6"/>
      <c r="G7" s="6"/>
      <c r="H7" s="6"/>
      <c r="I7" s="5" t="s">
        <v>12</v>
      </c>
      <c r="J7" s="17"/>
      <c r="K7" s="17"/>
      <c r="L7" s="20"/>
      <c r="M7" s="20"/>
      <c r="N7" s="20"/>
      <c r="O7" s="20"/>
      <c r="P7" s="21"/>
      <c r="Q7" s="20"/>
      <c r="R7" s="20"/>
    </row>
    <row r="8" spans="1:18" ht="30" x14ac:dyDescent="0.25">
      <c r="A8" s="22" t="s">
        <v>13</v>
      </c>
      <c r="B8" s="22" t="s">
        <v>14</v>
      </c>
      <c r="C8" s="22" t="s">
        <v>0</v>
      </c>
      <c r="D8" s="22" t="s">
        <v>15</v>
      </c>
      <c r="E8" s="22" t="s">
        <v>1</v>
      </c>
      <c r="F8" s="59" t="s">
        <v>23</v>
      </c>
      <c r="G8" s="59" t="s">
        <v>24</v>
      </c>
      <c r="H8" s="59" t="s">
        <v>22</v>
      </c>
      <c r="I8" s="23" t="s">
        <v>16</v>
      </c>
      <c r="J8" s="17"/>
      <c r="K8" s="17"/>
      <c r="L8" s="20"/>
      <c r="M8" s="20"/>
      <c r="N8" s="20"/>
      <c r="O8" s="20"/>
      <c r="P8" s="21"/>
      <c r="Q8" s="20"/>
      <c r="R8" s="20"/>
    </row>
    <row r="9" spans="1:18" ht="45" x14ac:dyDescent="0.25">
      <c r="A9" s="68">
        <v>1</v>
      </c>
      <c r="B9" s="24" t="s">
        <v>17</v>
      </c>
      <c r="C9" s="37" t="s">
        <v>31</v>
      </c>
      <c r="D9" s="22" t="s">
        <v>2</v>
      </c>
      <c r="E9" s="48">
        <v>0.22500000000000001</v>
      </c>
      <c r="F9" s="62" t="s">
        <v>34</v>
      </c>
      <c r="G9" s="62">
        <v>618</v>
      </c>
      <c r="H9" s="48">
        <v>2</v>
      </c>
      <c r="I9" s="48">
        <f>E9*G9*H9</f>
        <v>278.10000000000002</v>
      </c>
      <c r="J9" s="17"/>
      <c r="K9" s="17"/>
      <c r="L9" s="20"/>
      <c r="M9" s="20"/>
      <c r="N9" s="20"/>
      <c r="O9" s="20"/>
      <c r="P9" s="21"/>
      <c r="Q9" s="20"/>
      <c r="R9" s="20"/>
    </row>
    <row r="10" spans="1:18" ht="45" x14ac:dyDescent="0.25">
      <c r="A10" s="69"/>
      <c r="B10" s="56" t="s">
        <v>21</v>
      </c>
      <c r="C10" s="63" t="s">
        <v>25</v>
      </c>
      <c r="D10" s="25"/>
      <c r="E10" s="49"/>
      <c r="F10" s="62" t="s">
        <v>26</v>
      </c>
      <c r="G10" s="62">
        <v>1.04</v>
      </c>
      <c r="H10" s="49"/>
      <c r="I10" s="49">
        <f>I9*G10</f>
        <v>289.22400000000005</v>
      </c>
    </row>
    <row r="11" spans="1:18" ht="30" x14ac:dyDescent="0.25">
      <c r="A11" s="69"/>
      <c r="B11" s="56" t="s">
        <v>27</v>
      </c>
      <c r="C11" s="26" t="s">
        <v>25</v>
      </c>
      <c r="D11" s="22" t="s">
        <v>2</v>
      </c>
      <c r="E11" s="48">
        <v>0.22500000000000001</v>
      </c>
      <c r="F11" s="62" t="s">
        <v>35</v>
      </c>
      <c r="G11" s="62">
        <v>496</v>
      </c>
      <c r="H11" s="50"/>
      <c r="I11" s="49">
        <f>G11*E11</f>
        <v>111.60000000000001</v>
      </c>
    </row>
    <row r="12" spans="1:18" ht="45" x14ac:dyDescent="0.25">
      <c r="A12" s="69"/>
      <c r="B12" s="56" t="s">
        <v>36</v>
      </c>
      <c r="C12" s="61" t="s">
        <v>37</v>
      </c>
      <c r="D12" s="60"/>
      <c r="E12" s="60">
        <v>1.036</v>
      </c>
      <c r="F12" s="62"/>
      <c r="G12" s="62"/>
      <c r="H12" s="50"/>
      <c r="I12" s="71">
        <f>E12</f>
        <v>1.036</v>
      </c>
      <c r="J12" s="27"/>
      <c r="K12" s="28"/>
      <c r="L12" s="21"/>
      <c r="M12" s="29"/>
      <c r="N12" s="28"/>
      <c r="O12" s="28"/>
      <c r="P12" s="28"/>
      <c r="Q12" s="27"/>
      <c r="R12" s="27"/>
    </row>
    <row r="13" spans="1:18" x14ac:dyDescent="0.25">
      <c r="A13" s="70"/>
      <c r="B13" s="30" t="s">
        <v>3</v>
      </c>
      <c r="C13" s="26"/>
      <c r="D13" s="25"/>
      <c r="E13" s="49"/>
      <c r="F13" s="62"/>
      <c r="G13" s="62"/>
      <c r="H13" s="50"/>
      <c r="I13" s="51">
        <f>SUM(I10:I11)*I12</f>
        <v>415.25366400000007</v>
      </c>
      <c r="J13" s="27"/>
      <c r="K13" s="28"/>
      <c r="L13" s="21"/>
      <c r="M13" s="29"/>
      <c r="N13" s="28"/>
      <c r="O13" s="28"/>
      <c r="P13" s="28"/>
      <c r="Q13" s="27"/>
      <c r="R13" s="27"/>
    </row>
    <row r="14" spans="1:18" x14ac:dyDescent="0.25">
      <c r="A14" s="55">
        <v>2</v>
      </c>
      <c r="B14" s="56" t="s">
        <v>28</v>
      </c>
      <c r="C14" s="64" t="s">
        <v>25</v>
      </c>
      <c r="D14" s="60" t="s">
        <v>2</v>
      </c>
      <c r="E14" s="60" t="s">
        <v>29</v>
      </c>
      <c r="F14" s="62" t="s">
        <v>30</v>
      </c>
      <c r="G14" s="62">
        <v>611</v>
      </c>
      <c r="H14" s="50"/>
      <c r="I14" s="49">
        <v>611</v>
      </c>
      <c r="J14" s="27"/>
      <c r="K14" s="28"/>
      <c r="L14" s="21"/>
      <c r="M14" s="29"/>
      <c r="N14" s="28"/>
      <c r="O14" s="28"/>
      <c r="P14" s="28"/>
      <c r="Q14" s="27"/>
      <c r="R14" s="27"/>
    </row>
    <row r="15" spans="1:18" x14ac:dyDescent="0.25">
      <c r="A15" s="31"/>
      <c r="B15" s="32" t="s">
        <v>18</v>
      </c>
      <c r="C15" s="33"/>
      <c r="D15" s="34"/>
      <c r="E15" s="52"/>
      <c r="F15" s="52"/>
      <c r="G15" s="52"/>
      <c r="H15" s="52"/>
      <c r="I15" s="53">
        <f>SUM(I13+I14)</f>
        <v>1026.2536640000001</v>
      </c>
      <c r="J15" s="27"/>
      <c r="K15" s="28"/>
      <c r="L15" s="21"/>
      <c r="M15" s="29"/>
      <c r="N15" s="28"/>
      <c r="O15" s="28"/>
      <c r="P15" s="28"/>
      <c r="Q15" s="27"/>
      <c r="R15" s="27"/>
    </row>
    <row r="16" spans="1:18" x14ac:dyDescent="0.25">
      <c r="A16" s="31"/>
      <c r="B16" s="35" t="s">
        <v>20</v>
      </c>
      <c r="C16" s="24"/>
      <c r="D16" s="36"/>
      <c r="E16" s="54"/>
      <c r="F16" s="54"/>
      <c r="G16" s="54"/>
      <c r="H16" s="54"/>
      <c r="I16" s="54">
        <f>I15*0.2</f>
        <v>205.25073280000004</v>
      </c>
      <c r="J16" s="27"/>
      <c r="K16" s="28"/>
      <c r="L16" s="21"/>
      <c r="M16" s="29"/>
      <c r="N16" s="28"/>
      <c r="O16" s="28"/>
      <c r="P16" s="28"/>
      <c r="Q16" s="27"/>
      <c r="R16" s="27"/>
    </row>
    <row r="17" spans="1:18" x14ac:dyDescent="0.25">
      <c r="A17" s="31"/>
      <c r="B17" s="35" t="s">
        <v>5</v>
      </c>
      <c r="C17" s="24"/>
      <c r="D17" s="36"/>
      <c r="E17" s="54"/>
      <c r="F17" s="54"/>
      <c r="G17" s="54"/>
      <c r="H17" s="54"/>
      <c r="I17" s="54">
        <f>I15*1.2</f>
        <v>1231.5043968</v>
      </c>
      <c r="J17" s="27"/>
      <c r="K17" s="28"/>
      <c r="L17" s="21"/>
      <c r="M17" s="29"/>
      <c r="N17" s="28"/>
      <c r="O17" s="28"/>
      <c r="P17" s="28"/>
      <c r="Q17" s="27"/>
      <c r="R17" s="27"/>
    </row>
    <row r="19" spans="1:18" ht="15.75" customHeight="1" x14ac:dyDescent="0.25">
      <c r="B19" s="38"/>
      <c r="C19" s="38"/>
      <c r="D19" s="38"/>
      <c r="E19" s="38"/>
      <c r="F19" s="38"/>
      <c r="G19" s="38"/>
      <c r="H19" s="38"/>
    </row>
    <row r="20" spans="1:18" x14ac:dyDescent="0.25">
      <c r="B20" s="39" t="s">
        <v>6</v>
      </c>
      <c r="C20" s="39"/>
      <c r="D20" s="40"/>
      <c r="E20" s="40"/>
      <c r="F20" s="41"/>
      <c r="G20" s="41"/>
      <c r="H20" s="41"/>
    </row>
    <row r="21" spans="1:18" x14ac:dyDescent="0.25">
      <c r="B21" s="42" t="s">
        <v>19</v>
      </c>
      <c r="C21" s="43"/>
      <c r="D21" s="44"/>
      <c r="F21" s="45" t="s">
        <v>7</v>
      </c>
      <c r="G21" s="57"/>
      <c r="H21" s="57"/>
    </row>
    <row r="22" spans="1:18" x14ac:dyDescent="0.25">
      <c r="B22" s="46" t="s">
        <v>8</v>
      </c>
      <c r="D22" s="47" t="s">
        <v>9</v>
      </c>
      <c r="F22" s="47" t="s">
        <v>10</v>
      </c>
      <c r="G22" s="58"/>
      <c r="H22" s="58"/>
    </row>
  </sheetData>
  <mergeCells count="4">
    <mergeCell ref="A3:I3"/>
    <mergeCell ref="A4:I4"/>
    <mergeCell ref="A5:I5"/>
    <mergeCell ref="A9:A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Машковская Ирина Борисовна</dc:creator>
  <cp:lastModifiedBy>Вячеслав И. Матвеев</cp:lastModifiedBy>
  <cp:lastPrinted>2019-02-26T09:13:58Z</cp:lastPrinted>
  <dcterms:created xsi:type="dcterms:W3CDTF">2017-09-13T07:48:43Z</dcterms:created>
  <dcterms:modified xsi:type="dcterms:W3CDTF">2020-02-14T06:30:25Z</dcterms:modified>
</cp:coreProperties>
</file>